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780" windowHeight="57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<sst xmlns="http://schemas.openxmlformats.org/spreadsheetml/2006/main" count="25" uniqueCount="25">
  <si>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L1/2</t>
  </si>
  <si>
    <t>L2/3</t>
  </si>
  <si>
    <t>L3/4</t>
  </si>
  <si>
    <t>L4/5</t>
  </si>
  <si>
    <t>L5/S1</t>
  </si>
  <si>
    <t>Segment</t>
  </si>
  <si>
    <t>Korrekturfaktor</t>
  </si>
  <si>
    <t>Korrigierte Bandscheibenhöhe</t>
  </si>
  <si>
    <t>Größte korrigierte Bandscheibenhöhe</t>
  </si>
  <si>
    <t>Kehrwert größte korrigierte BS-Höhe</t>
  </si>
  <si>
    <t>Interpretation</t>
  </si>
  <si>
    <t>CAVE: Erst nach Eingabe aller vorliegenden Bandscheibenhöhen sind die Ergebnisse interpretierbar!</t>
  </si>
  <si>
    <t>Bandscheibenhöhe in mm (bitte eingeben und ENTER- oder Pfeil-Taste drücken!)</t>
  </si>
  <si>
    <r>
      <t xml:space="preserve">Ausgehend von gemessener Bandscheibenhöhe </t>
    </r>
    <r>
      <rPr>
        <b/>
        <sz val="10"/>
        <rFont val="Arial"/>
        <family val="2"/>
      </rPr>
      <t>minus 0,5 mm*</t>
    </r>
  </si>
  <si>
    <r>
      <t xml:space="preserve">Ausgehend von gemessener Bandscheibenhöhe </t>
    </r>
    <r>
      <rPr>
        <b/>
        <sz val="10"/>
        <rFont val="Arial"/>
        <family val="2"/>
      </rPr>
      <t>plus 0,5 mm*</t>
    </r>
  </si>
  <si>
    <t>*Anmerkung: Ausgehend von einer Messgenauigkeit der Bandscheibenhöhe von +/- 0,5 mm sollte die angegebene "Schwankungsbreite" der normierten relativen Bandscheibenhöhe bei der gutachterlichen Beurteilung berücksichtigt werden. Die Interpretation des Chondrosegrads orientiert sich an der folgenden Bewertung der normierten relativen Bandscheibenhöhe:</t>
  </si>
  <si>
    <t>&gt;80%</t>
  </si>
  <si>
    <t>Chondrose Grad II:</t>
  </si>
  <si>
    <t>Chondrose Grad III:</t>
  </si>
  <si>
    <t>&lt;= 50%</t>
  </si>
  <si>
    <t>&gt;50 bis 66%</t>
  </si>
  <si>
    <t>&gt;66 bis 80%</t>
  </si>
  <si>
    <t xml:space="preserve">Chondrose Grad I: </t>
  </si>
  <si>
    <t>Keine Chondrose:</t>
  </si>
  <si>
    <t>Normierte relative Bandscheibenhöhe (gerundet)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</si>
</sst>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9" fontId="2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9" fontId="2" fillId="34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9" fontId="2" fillId="34" borderId="11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wrapText="1"/>
    </xf>
    <xf numFmtId="9" fontId="1" fillId="0" borderId="11" xfId="0" applyNumberFormat="1" applyFont="1" applyFill="1" applyBorder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9" fontId="1" fillId="0" borderId="11" xfId="0" applyNumberFormat="1" applyFont="1" applyBorder="1" applyAlignment="1">
      <alignment horizontal="center"/>
    </xf>
    <xf numFmtId="9" fontId="10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1" fillId="0" borderId="0" xfId="0" applyFont="1" applyAlignment="1">
      <alignment wrapText="1" shrinkToFit="1"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54.421875" style="6" customWidth="1"/>
    <col min="2" max="16384" width="11.421875" style="6" customWidth="1"/>
  </cols>
  <sheetData>
    <row r="1" spans="1:6" s="1" customFormat="1" ht="15.75">
      <c r="A1" s="16" t="s">
        <v>5</v>
      </c>
      <c r="B1" s="19" t="s">
        <v>0</v>
      </c>
      <c r="C1" s="10" t="s">
        <v>1</v>
      </c>
      <c r="D1" s="10" t="s">
        <v>2</v>
      </c>
      <c r="E1" s="10" t="s">
        <v>3</v>
      </c>
      <c r="F1" s="10" t="s">
        <v>4</v>
      </c>
    </row>
    <row r="2" spans="1:6" s="2" customFormat="1" ht="31.5">
      <c r="A2" s="17" t="s">
        <v>12</v>
      </c>
      <c r="B2" s="20">
        <v>11</v>
      </c>
      <c r="C2" s="11">
        <v>12</v>
      </c>
      <c r="D2" s="11">
        <v>13</v>
      </c>
      <c r="E2" s="11">
        <v>14</v>
      </c>
      <c r="F2" s="11">
        <v>15</v>
      </c>
    </row>
    <row r="3" spans="1:6" s="3" customFormat="1" ht="15">
      <c r="A3" s="12" t="s">
        <v>6</v>
      </c>
      <c r="B3" s="21">
        <v>1.26</v>
      </c>
      <c r="C3" s="12">
        <v>1.13</v>
      </c>
      <c r="D3" s="12">
        <v>1.05</v>
      </c>
      <c r="E3" s="12">
        <v>1</v>
      </c>
      <c r="F3" s="12">
        <v>1.16</v>
      </c>
    </row>
    <row r="4" spans="1:6" s="3" customFormat="1" ht="15">
      <c r="A4" s="12" t="s">
        <v>7</v>
      </c>
      <c r="B4" s="21">
        <f>PRODUCT(B2:B3)</f>
        <v>13.86</v>
      </c>
      <c r="C4" s="12">
        <f>PRODUCT(C2:C3)</f>
        <v>13.559999999999999</v>
      </c>
      <c r="D4" s="12">
        <f>PRODUCT(D2:D3)</f>
        <v>13.65</v>
      </c>
      <c r="E4" s="12">
        <f>PRODUCT(E2:E3)</f>
        <v>14</v>
      </c>
      <c r="F4" s="12">
        <f>PRODUCT(F2:F3)</f>
        <v>17.4</v>
      </c>
    </row>
    <row r="5" spans="1:6" s="3" customFormat="1" ht="15">
      <c r="A5" s="12" t="s">
        <v>8</v>
      </c>
      <c r="B5" s="21">
        <f>MAX(B4:F4)</f>
        <v>17.4</v>
      </c>
      <c r="C5" s="12">
        <f>MAX(B4:F4)</f>
        <v>17.4</v>
      </c>
      <c r="D5" s="12">
        <f>MAX(B4:F4)</f>
        <v>17.4</v>
      </c>
      <c r="E5" s="12">
        <f>MAX(B4:FI4)</f>
        <v>17.4</v>
      </c>
      <c r="F5" s="12">
        <f>MAX(B4:F4)</f>
        <v>17.4</v>
      </c>
    </row>
    <row r="6" spans="1:6" s="4" customFormat="1" ht="15">
      <c r="A6" s="13" t="s">
        <v>9</v>
      </c>
      <c r="B6" s="22">
        <f>POWER(B5,-1)</f>
        <v>0.0574712643678161</v>
      </c>
      <c r="C6" s="13">
        <f>POWER(C5,-1)</f>
        <v>0.0574712643678161</v>
      </c>
      <c r="D6" s="13">
        <f>POWER(D5,-1)</f>
        <v>0.0574712643678161</v>
      </c>
      <c r="E6" s="13">
        <f>POWER(E5,-1)</f>
        <v>0.0574712643678161</v>
      </c>
      <c r="F6" s="13">
        <f>POWER(F5,-1)</f>
        <v>0.0574712643678161</v>
      </c>
    </row>
    <row r="7" spans="1:6" s="5" customFormat="1" ht="15.75">
      <c r="A7" s="18" t="s">
        <v>24</v>
      </c>
      <c r="B7" s="23">
        <f>IF(B2&gt;0,PRODUCT(B4,B6),0)</f>
        <v>0.7965517241379311</v>
      </c>
      <c r="C7" s="14">
        <f>IF(C2&gt;0,PRODUCT(C4,C6),0)</f>
        <v>0.7793103448275862</v>
      </c>
      <c r="D7" s="14">
        <f>IF(D2&gt;0,PRODUCT(D4,D6),0)</f>
        <v>0.7844827586206897</v>
      </c>
      <c r="E7" s="14">
        <f>IF(E2&gt;0,PRODUCT(E4,E6),0)</f>
        <v>0.8045977011494254</v>
      </c>
      <c r="F7" s="14">
        <f>IF(F2&gt;0,PRODUCT(F4,F6),0)</f>
        <v>1</v>
      </c>
    </row>
    <row r="8" spans="1:6" s="26" customFormat="1" ht="15" customHeight="1">
      <c r="A8" s="24" t="s">
        <v>13</v>
      </c>
      <c r="B8" s="25">
        <f>IF(B2&gt;0,PRODUCT((B2-0.5),B3,B6),0)</f>
        <v>0.760344827586207</v>
      </c>
      <c r="C8" s="25">
        <f>IF(C2&gt;0,PRODUCT((C2-0.5),C3,C6),0)</f>
        <v>0.7468390804597701</v>
      </c>
      <c r="D8" s="25">
        <f>IF(D2&gt;0,PRODUCT((D2-0.5),D3,D6),0)</f>
        <v>0.7543103448275863</v>
      </c>
      <c r="E8" s="25">
        <f>IF(E2&gt;0,PRODUCT((E2-0.5),E3,E6),0)</f>
        <v>0.7758620689655173</v>
      </c>
      <c r="F8" s="25">
        <f>IF(F2&gt;0,PRODUCT((F2-0.5),F3,F6),0)</f>
        <v>0.9666666666666668</v>
      </c>
    </row>
    <row r="9" spans="1:6" s="27" customFormat="1" ht="12.75">
      <c r="A9" s="24" t="s">
        <v>14</v>
      </c>
      <c r="B9" s="28">
        <f>IF(B12&lt;=1,B12,1)</f>
        <v>0.8327586206896552</v>
      </c>
      <c r="C9" s="28">
        <f>IF(C12&lt;=1,C12,1)</f>
        <v>0.8117816091954023</v>
      </c>
      <c r="D9" s="28">
        <f>IF(D12&lt;=1,D12,1)</f>
        <v>0.8146551724137933</v>
      </c>
      <c r="E9" s="28">
        <f>IF(E12&lt;=1,E12,1)</f>
        <v>0.8333333333333334</v>
      </c>
      <c r="F9" s="28">
        <f>IF(F12&lt;=1,F12,1)</f>
        <v>1</v>
      </c>
    </row>
    <row r="10" spans="1:6" s="7" customFormat="1" ht="30" customHeight="1">
      <c r="A10" s="15" t="s">
        <v>10</v>
      </c>
      <c r="B10" s="34" t="str">
        <f>IF(B7=0%,"Höhenein-gabe fehlt!",IF(B7&lt;=50%,"Chondrose Grad III",IF(B7&lt;=66%,"Chondrose Grad II",IF(B7&lt;=80%,"Chondrose Grad I",IF(B7&gt;80%,"keine Chondrose"," ")))))</f>
        <v>Chondrose Grad I</v>
      </c>
      <c r="C10" s="35" t="str">
        <f>IF(C7=0%,"Höhenein-gabe fehlt!",IF(C7&lt;=50%,"Chondrose Grad III",IF(C7&lt;=66%,"Chondrose Grad II",IF(C7&lt;=80%,"Chondrose Grad I",IF(C7&gt;80%,"keine Chondrose"," ")))))</f>
        <v>Chondrose Grad I</v>
      </c>
      <c r="D10" s="35" t="str">
        <f>IF(D7=0%,"Höhenein-gabe fehlt!",IF(D7&lt;=50%,"Chondrose Grad III",IF(D7&lt;=66%,"Chondrose Grad II",IF(D7&lt;=80%,"Chondrose Grad I",IF(D7&gt;80%,"keine Chondrose"," ")))))</f>
        <v>Chondrose Grad I</v>
      </c>
      <c r="E10" s="35" t="str">
        <f>IF(E7=0%,"Höhenein-gabe fehlt!",IF(E7&lt;=50%,"Chondrose Grad III",IF(E7&lt;=66%,"Chondrose Grad II",IF(E7&lt;=80%,"Chondrose Grad I",IF(E7&gt;80%,"keine Chondrose"," ")))))</f>
        <v>keine Chondrose</v>
      </c>
      <c r="F10" s="35" t="str">
        <f>IF(F7=0%,"Höhenein-gabe fehlt!",IF(F7&lt;=50%,"Chondrose Grad III",IF(F7&lt;=66%,"Chondrose Grad II",IF(F7&lt;=80%,"Chondrose Grad I",IF(F7&gt;80%,"keine Chondrose"," ")))))</f>
        <v>keine Chondrose</v>
      </c>
    </row>
    <row r="11" spans="1:6" s="7" customFormat="1" ht="12.75">
      <c r="A11" s="30"/>
      <c r="B11" s="31"/>
      <c r="C11" s="32"/>
      <c r="D11" s="32"/>
      <c r="E11" s="32"/>
      <c r="F11" s="32"/>
    </row>
    <row r="12" spans="2:6" s="4" customFormat="1" ht="15">
      <c r="B12" s="29">
        <f>IF(B2&gt;0,PRODUCT((B2+0.5),B3,B6),0)</f>
        <v>0.8327586206896552</v>
      </c>
      <c r="C12" s="29">
        <f>IF(C2&gt;0,PRODUCT((C2+0.5),C3,C6),0)</f>
        <v>0.8117816091954023</v>
      </c>
      <c r="D12" s="29">
        <f>IF(D2&gt;0,PRODUCT((D2+0.5),D3,D6),0)</f>
        <v>0.8146551724137933</v>
      </c>
      <c r="E12" s="29">
        <f>IF(E2&gt;0,PRODUCT((E2+0.5),E3,E6),0)</f>
        <v>0.8333333333333334</v>
      </c>
      <c r="F12" s="29">
        <f>IF(F2&gt;0,PRODUCT((F2+0.5),F3,F6),0)</f>
        <v>1.0333333333333334</v>
      </c>
    </row>
    <row r="13" s="8" customFormat="1" ht="15">
      <c r="A13" s="9" t="s">
        <v>11</v>
      </c>
    </row>
    <row r="15" spans="1:6" ht="60" customHeight="1">
      <c r="A15" s="36" t="s">
        <v>15</v>
      </c>
      <c r="B15" s="37"/>
      <c r="C15" s="37"/>
      <c r="D15" s="37"/>
      <c r="E15" s="37"/>
      <c r="F15" s="37"/>
    </row>
    <row r="16" spans="1:4" ht="15">
      <c r="A16" s="33"/>
      <c r="B16" s="33" t="s">
        <v>23</v>
      </c>
      <c r="D16" s="33" t="s">
        <v>16</v>
      </c>
    </row>
    <row r="17" spans="1:4" ht="15">
      <c r="A17" s="33"/>
      <c r="B17" s="33" t="s">
        <v>22</v>
      </c>
      <c r="D17" s="33" t="s">
        <v>21</v>
      </c>
    </row>
    <row r="18" spans="1:4" ht="15">
      <c r="A18" s="33"/>
      <c r="B18" s="33" t="s">
        <v>17</v>
      </c>
      <c r="D18" s="33" t="s">
        <v>20</v>
      </c>
    </row>
    <row r="19" spans="1:4" ht="15">
      <c r="A19" s="33"/>
      <c r="B19" s="33" t="s">
        <v>18</v>
      </c>
      <c r="D19" s="33" t="s">
        <v>19</v>
      </c>
    </row>
  </sheetData>
  <sheetProtection/>
  <mergeCells count="1">
    <mergeCell ref="A15:F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Seidler</dc:creator>
  <cp:keywords/>
  <dc:description/>
  <cp:lastModifiedBy>Hahn Karla</cp:lastModifiedBy>
  <cp:lastPrinted>2004-11-23T10:20:50Z</cp:lastPrinted>
  <dcterms:created xsi:type="dcterms:W3CDTF">2004-09-14T09:30:14Z</dcterms:created>
  <dcterms:modified xsi:type="dcterms:W3CDTF">2017-11-29T12:17:23Z</dcterms:modified>
  <cp:category/>
  <cp:version/>
  <cp:contentType/>
  <cp:contentStatus/>
</cp:coreProperties>
</file>